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Rozpočty\2025\Navrátilovi\Sýpka Žabčice - oprava krovu a střechy\Rozpočty k odeslání\Lešení bez ceny\"/>
    </mc:Choice>
  </mc:AlternateContent>
  <xr:revisionPtr revIDLastSave="0" documentId="8_{98870DFC-A8A0-4F35-90CE-CBB6E05EAD2D}" xr6:coauthVersionLast="47" xr6:coauthVersionMax="47" xr10:uidLastSave="{00000000-0000-0000-0000-000000000000}"/>
  <bookViews>
    <workbookView xWindow="38280" yWindow="-120" windowWidth="386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D2 Pol'!$A$1:$Y$31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G42" i="1"/>
  <c r="H42" i="1" s="1"/>
  <c r="I42" i="1" s="1"/>
  <c r="F42" i="1"/>
  <c r="G41" i="1"/>
  <c r="F41" i="1"/>
  <c r="G39" i="1"/>
  <c r="F39" i="1"/>
  <c r="G30" i="12"/>
  <c r="BA28" i="12"/>
  <c r="G8" i="12"/>
  <c r="K8" i="12"/>
  <c r="G9" i="12"/>
  <c r="M9" i="12" s="1"/>
  <c r="I9" i="12"/>
  <c r="I8" i="12" s="1"/>
  <c r="K9" i="12"/>
  <c r="O9" i="12"/>
  <c r="O8" i="12" s="1"/>
  <c r="Q9" i="12"/>
  <c r="Q8" i="12" s="1"/>
  <c r="V9" i="12"/>
  <c r="G14" i="12"/>
  <c r="AF30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V8" i="12" s="1"/>
  <c r="G26" i="12"/>
  <c r="I26" i="12"/>
  <c r="G27" i="12"/>
  <c r="M27" i="12" s="1"/>
  <c r="M26" i="12" s="1"/>
  <c r="I27" i="12"/>
  <c r="K27" i="12"/>
  <c r="K26" i="12" s="1"/>
  <c r="O27" i="12"/>
  <c r="O26" i="12" s="1"/>
  <c r="Q27" i="12"/>
  <c r="Q26" i="12" s="1"/>
  <c r="V27" i="12"/>
  <c r="V26" i="12" s="1"/>
  <c r="AE30" i="12"/>
  <c r="I20" i="1"/>
  <c r="I19" i="1"/>
  <c r="I18" i="1"/>
  <c r="I17" i="1"/>
  <c r="I16" i="1"/>
  <c r="I55" i="1"/>
  <c r="J54" i="1" s="1"/>
  <c r="J53" i="1"/>
  <c r="F43" i="1"/>
  <c r="G23" i="1" s="1"/>
  <c r="G43" i="1"/>
  <c r="G25" i="1" s="1"/>
  <c r="A25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5" i="1" l="1"/>
  <c r="G26" i="1"/>
  <c r="A26" i="1"/>
  <c r="A23" i="1"/>
  <c r="G28" i="1"/>
  <c r="M14" i="12"/>
  <c r="M8" i="12" s="1"/>
  <c r="I21" i="1"/>
  <c r="J39" i="1"/>
  <c r="J43" i="1" s="1"/>
  <c r="J42" i="1"/>
  <c r="J41" i="1"/>
  <c r="H4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9089FDB0-6253-453B-A68C-0E86F74A0E4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1A387AD-69F3-44DC-8CF1-B00BD75C895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<sst xmlns="http://schemas.openxmlformats.org/spreadsheetml/2006/main" count="235" uniqueCount="142">
  <si>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</si>
  <si>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</si>
  <si>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</si>
  <si>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</si>
  <si>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</si>
  <si>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</si>
  <si>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</si>
  <si>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</si>
  <si>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</si>
  <si>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</si>
  <si>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</si>
  <si>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</si>
  <si>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</si>
  <si>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</si>
  <si>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</si>
  <si>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</si>
  <si>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</si>
  <si>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</si>
  <si>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</si>
  <si>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</si>
  <si>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</si>
  <si>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</si>
  <si>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</si>
  <si>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</si>
  <si>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</si>
  <si>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</si>
  <si>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</si>
  <si>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</si>
  <si>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</si>
  <si>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</si>
  <si>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</si>
  <si>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</si>
  <si>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</si>
  <si>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</si>
  <si>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</si>
  <si>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</si>
  <si>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</si>
  <si>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</si>
  <si>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</si>
  <si>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</si>
  <si>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</si>
  <si>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</si>
  <si>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</si>
  <si>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D2</t>
  </si>
  <si>
    <t>Lešení</t>
  </si>
  <si>
    <t>SO 01</t>
  </si>
  <si>
    <t>Oprava krovu a střechy sýpky</t>
  </si>
  <si>
    <t>Objekt:</t>
  </si>
  <si>
    <t>Rozpočet:</t>
  </si>
  <si>
    <t>2305</t>
  </si>
  <si>
    <t>Oprava krovu a střechy sýpky v Žabčicích</t>
  </si>
  <si>
    <t>Mendelova univerzita v Brně</t>
  </si>
  <si>
    <t>Zemědělská 1665/1</t>
  </si>
  <si>
    <t>Brno-Černá Pole</t>
  </si>
  <si>
    <t>61300</t>
  </si>
  <si>
    <t>62156489</t>
  </si>
  <si>
    <t>CZ62156489</t>
  </si>
  <si>
    <t>Stavba</t>
  </si>
  <si>
    <t>Stavební objekt</t>
  </si>
  <si>
    <t>Celkem za stavbu</t>
  </si>
  <si>
    <t>CZK</t>
  </si>
  <si>
    <t>#POPS</t>
  </si>
  <si>
    <t>Popis stavby: 2305 - Oprava krovu a střechy sýpky v Žabčicích</t>
  </si>
  <si>
    <t>#POPO</t>
  </si>
  <si>
    <t>Popis objektu: SO 01 - Oprava krovu a střechy sýpky</t>
  </si>
  <si>
    <t>#POPR</t>
  </si>
  <si>
    <t>Popis rozpočtu: D2 - Lešení</t>
  </si>
  <si>
    <t>Rekapitulace dílů</t>
  </si>
  <si>
    <t>Typ dílu</t>
  </si>
  <si>
    <t>94</t>
  </si>
  <si>
    <t>Lešení a stavební výtahy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</si>
  <si>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</si>
  <si>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</si>
  <si>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</si>
  <si>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</si>
  <si>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</si>
  <si>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</si>
  <si>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</si>
  <si>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</si>
  <si>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</si>
  <si>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</si>
  <si>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</si>
  <si>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</si>
  <si>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</si>
  <si>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</si>
  <si>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</si>
  <si>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</si>
  <si>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</si>
  <si>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</si>
  <si>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</si>
  <si>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</si>
  <si>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</si>
  <si>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</si>
  <si>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</si>
  <si>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</si>
  <si>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</si>
  <si>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</si>
  <si>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</si>
  <si>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</si>
  <si>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</si>
  <si>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</si>
  <si>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</si>
  <si>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</si>
  <si>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</si>
  <si>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941941042R00</t>
  </si>
  <si>
    <t>Montáž lešení lehkého pracovního řadového s podlahami šířky od 1,00 do 1,20 m, výšky přes 10 do 30 m</t>
  </si>
  <si>
    <t>m2</t>
  </si>
  <si>
    <t>800-3</t>
  </si>
  <si>
    <t>RTS 25/ I</t>
  </si>
  <si>
    <t>Práce</t>
  </si>
  <si>
    <t>Běžná</t>
  </si>
  <si>
    <t>POL1_</t>
  </si>
  <si>
    <t>včetně kotvení</t>
  </si>
  <si>
    <t>SPI</t>
  </si>
  <si>
    <t>Včetně kotvení lešení.</t>
  </si>
  <si>
    <t>POP</t>
  </si>
  <si>
    <t>61,00*12,00*2</t>
  </si>
  <si>
    <t>VV</t>
  </si>
  <si>
    <t>12,00*6,50/2*2</t>
  </si>
  <si>
    <t>941941292R00</t>
  </si>
  <si>
    <t>Montáž lešení lehkého pracovního řadového s podlahami příplatek za každý další i započatý měsíc použití lešení  šířky od 1,00 do 1,20 m a výšky přes 10 do 30 m</t>
  </si>
  <si>
    <t>Odkaz na mn. položky pořadí 1 : 1542,00000*3</t>
  </si>
  <si>
    <t>941941842R00</t>
  </si>
  <si>
    <t>Demontáž lešení lehkého řadového s podlahami šířky přes 1 do 1,2 m, výšky přes 10 do 30 m</t>
  </si>
  <si>
    <t>Odkaz na mn. položky pořadí 1 : 1542,00000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</si>
  <si>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</si>
  <si>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</si>
  <si>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</si>
  <si>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</si>
  <si>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Odkaz na mn. položky pořadí 4 : 1542,00000*3</t>
  </si>
  <si>
    <t>944944081R00</t>
  </si>
  <si>
    <t xml:space="preserve">Demontáž ochranné sítě z umělých vláken </t>
  </si>
  <si>
    <t>Odkaz na mn. položky pořadí 4 : 1542,00000</t>
  </si>
  <si>
    <t>998011002R00</t>
  </si>
  <si>
    <t>Přesun hmot pro budovy s nosnou konstrukcí zděnou výšky přes 6 do 12 m</t>
  </si>
  <si>
    <t>t</t>
  </si>
  <si>
    <t>801-1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</si>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</sst>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YvrwwbTqEuXvu/B2WDbVJ6bvq7e4VXVrjq3RGkIV2FeZlF2elM1v7AwqwrodPoVElnkheGlFAoYVbRMvj4URKw==" saltValue="pEP6153rXhPVxd2cOqrYW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6442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SUMIF(F53:F54,A16,I53:I54)+SUMIF(F53:F54,"PSU",I53:I54)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SUMIF(F53:F54,A17,I53:I54)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SUMIF(F53:F54,A18,I53:I54)</f>
        <v>0</v>
      </c>
      <c r="J18" s="85"/>
    </row>
    <row r="19" spans="1:10" ht="23.25" customHeight="1" x14ac:dyDescent="0.2">
      <c r="A19" s="198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SUMIF(F53:F54,A19,I53:I54)</f>
        <v>0</v>
      </c>
      <c r="J19" s="85"/>
    </row>
    <row r="20" spans="1:10" ht="23.25" customHeight="1" x14ac:dyDescent="0.2">
      <c r="A20" s="198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SUMIF(F53:F54,A20,I53:I54)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'SO 01 D2 Pol'!AE30</f>
        <v>0</v>
      </c>
      <c r="G39" s="151">
        <f>'SO 01 D2 Pol'!AF30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/>
      <c r="C40" s="155" t="s">
        <v>58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'SO 01 D2 Pol'!AE30</f>
        <v>0</v>
      </c>
      <c r="G41" s="157">
        <f>'SO 01 D2 Pol'!AF30</f>
        <v>0</v>
      </c>
      <c r="H41" s="157">
        <f>(F41*SazbaDPH1/100)+(G41*SazbaDPH2/100)</f>
        <v>0</v>
      </c>
      <c r="I41" s="157">
        <f>F41+G41+H41</f>
        <v>0</v>
      </c>
      <c r="J41" s="158" t="str">
        <f>IF(CenaCelkemVypocet=0,"",I41/CenaCelkemVypocet*100)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'SO 01 D2 Pol'!AE30</f>
        <v>0</v>
      </c>
      <c r="G42" s="152">
        <f>'SO 01 D2 Pol'!AF30</f>
        <v>0</v>
      </c>
      <c r="H42" s="152">
        <f>(F42*SazbaDPH1/100)+(G42*SazbaDPH2/100)</f>
        <v>0</v>
      </c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8"/>
      <c r="B43" s="161" t="s">
        <v>59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7" t="s">
        <v>67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68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69</v>
      </c>
      <c r="C53" s="186" t="s">
        <v>70</v>
      </c>
      <c r="D53" s="187"/>
      <c r="E53" s="187"/>
      <c r="F53" s="194" t="s">
        <v>24</v>
      </c>
      <c r="G53" s="195"/>
      <c r="H53" s="195"/>
      <c r="I53" s="195">
        <f>'SO 01 D2 Pol'!G8</f>
        <v>0</v>
      </c>
      <c r="J53" s="191" t="str">
        <f>IF(I55=0,"",I53/I55*100)</f>
        <v/>
      </c>
    </row>
    <row r="54" spans="1:10" ht="36.75" customHeight="1" x14ac:dyDescent="0.2">
      <c r="A54" s="180"/>
      <c r="B54" s="185" t="s">
        <v>71</v>
      </c>
      <c r="C54" s="186" t="s">
        <v>72</v>
      </c>
      <c r="D54" s="187"/>
      <c r="E54" s="187"/>
      <c r="F54" s="194" t="s">
        <v>24</v>
      </c>
      <c r="G54" s="195"/>
      <c r="H54" s="195"/>
      <c r="I54" s="195">
        <f>'SO 01 D2 Pol'!G26</f>
        <v>0</v>
      </c>
      <c r="J54" s="191" t="str">
        <f>IF(I55=0,"",I54/I55*100)</f>
        <v/>
      </c>
    </row>
    <row r="55" spans="1:10" ht="25.5" customHeight="1" x14ac:dyDescent="0.2">
      <c r="A55" s="181"/>
      <c r="B55" s="188" t="s">
        <v>1</v>
      </c>
      <c r="C55" s="189"/>
      <c r="D55" s="190"/>
      <c r="E55" s="190"/>
      <c r="F55" s="196"/>
      <c r="G55" s="197"/>
      <c r="H55" s="197"/>
      <c r="I55" s="197">
        <f>SUM(I53:I54)</f>
        <v>0</v>
      </c>
      <c r="J55" s="192">
        <f>SUM(J53:J54)</f>
        <v>0</v>
      </c>
    </row>
    <row r="56" spans="1:10" x14ac:dyDescent="0.2">
      <c r="F56" s="137"/>
      <c r="G56" s="137"/>
      <c r="H56" s="137"/>
      <c r="I56" s="137"/>
      <c r="J56" s="193"/>
    </row>
    <row r="57" spans="1:10" x14ac:dyDescent="0.2">
      <c r="F57" s="137"/>
      <c r="G57" s="137"/>
      <c r="H57" s="137"/>
      <c r="I57" s="137"/>
      <c r="J57" s="193"/>
    </row>
    <row r="58" spans="1:10" x14ac:dyDescent="0.2">
      <c r="F58" s="137"/>
      <c r="G58" s="137"/>
      <c r="H58" s="137"/>
      <c r="I58" s="137"/>
      <c r="J58" s="193"/>
    </row>
  </sheetData>
  <sheetProtection algorithmName="SHA-512" hashValue="u4mtW9hsiBNMpNP7aG0dqOSqOiShARYQzbQLNq6I52P6WwN0isXq+Dvo3Eo/1RR+VSGw3q0q7wmP7xfCvakcGw==" saltValue="7FrywZ5f7JBD8ROXWgoKB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2+OfHQiK/K9mV+fRqjtKBWzXU2R2owb6iU7ucLxAOCBWw2RdqnOiKtsngr2/k0u094dppbbOhrkRdzWNfED/4g==" saltValue="/ku5dkzSC9ZxPj+4MFa9j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2314B-2E5C-4A54-A239-3C779ED9D80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75</v>
      </c>
      <c r="B1" s="199"/>
      <c r="C1" s="199"/>
      <c r="D1" s="199"/>
      <c r="E1" s="199"/>
      <c r="F1" s="199"/>
      <c r="G1" s="199"/>
      <c r="AG1" t="s">
        <v>76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77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77</v>
      </c>
      <c r="AG3" t="s">
        <v>78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79</v>
      </c>
    </row>
    <row r="5" spans="1:60" x14ac:dyDescent="0.2">
      <c r="D5" s="10"/>
    </row>
    <row r="6" spans="1:60" ht="38.25" x14ac:dyDescent="0.2">
      <c r="A6" s="210" t="s">
        <v>80</v>
      </c>
      <c r="B6" s="212" t="s">
        <v>81</v>
      </c>
      <c r="C6" s="212" t="s">
        <v>82</v>
      </c>
      <c r="D6" s="211" t="s">
        <v>83</v>
      </c>
      <c r="E6" s="210" t="s">
        <v>84</v>
      </c>
      <c r="F6" s="209" t="s">
        <v>85</v>
      </c>
      <c r="G6" s="210" t="s">
        <v>29</v>
      </c>
      <c r="H6" s="213" t="s">
        <v>30</v>
      </c>
      <c r="I6" s="213" t="s">
        <v>86</v>
      </c>
      <c r="J6" s="213" t="s">
        <v>31</v>
      </c>
      <c r="K6" s="213" t="s">
        <v>87</v>
      </c>
      <c r="L6" s="213" t="s">
        <v>88</v>
      </c>
      <c r="M6" s="213" t="s">
        <v>89</v>
      </c>
      <c r="N6" s="213" t="s">
        <v>90</v>
      </c>
      <c r="O6" s="213" t="s">
        <v>91</v>
      </c>
      <c r="P6" s="213" t="s">
        <v>92</v>
      </c>
      <c r="Q6" s="213" t="s">
        <v>93</v>
      </c>
      <c r="R6" s="213" t="s">
        <v>94</v>
      </c>
      <c r="S6" s="213" t="s">
        <v>95</v>
      </c>
      <c r="T6" s="213" t="s">
        <v>96</v>
      </c>
      <c r="U6" s="213" t="s">
        <v>97</v>
      </c>
      <c r="V6" s="213" t="s">
        <v>98</v>
      </c>
      <c r="W6" s="213" t="s">
        <v>99</v>
      </c>
      <c r="X6" s="213" t="s">
        <v>100</v>
      </c>
      <c r="Y6" s="213" t="s">
        <v>101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8" t="s">
        <v>102</v>
      </c>
      <c r="B8" s="229" t="s">
        <v>69</v>
      </c>
      <c r="C8" s="245" t="s">
        <v>70</v>
      </c>
      <c r="D8" s="230"/>
      <c r="E8" s="231"/>
      <c r="F8" s="232"/>
      <c r="G8" s="232">
        <f>SUMIF(AG9:AG25,"&lt;&gt;NOR",G9:G25)</f>
        <v>0</v>
      </c>
      <c r="H8" s="232"/>
      <c r="I8" s="232">
        <f>SUM(I9:I25)</f>
        <v>0</v>
      </c>
      <c r="J8" s="232"/>
      <c r="K8" s="232">
        <f>SUM(K9:K25)</f>
        <v>0</v>
      </c>
      <c r="L8" s="232"/>
      <c r="M8" s="232">
        <f>SUM(M9:M25)</f>
        <v>0</v>
      </c>
      <c r="N8" s="231"/>
      <c r="O8" s="231">
        <f>SUM(O9:O25)</f>
        <v>36.339999999999996</v>
      </c>
      <c r="P8" s="231"/>
      <c r="Q8" s="231">
        <f>SUM(Q9:Q25)</f>
        <v>0</v>
      </c>
      <c r="R8" s="232"/>
      <c r="S8" s="232"/>
      <c r="T8" s="233"/>
      <c r="U8" s="227"/>
      <c r="V8" s="227">
        <f>SUM(V9:V25)</f>
        <v>473.86</v>
      </c>
      <c r="W8" s="227"/>
      <c r="X8" s="227"/>
      <c r="Y8" s="227"/>
      <c r="AG8" t="s">
        <v>103</v>
      </c>
    </row>
    <row r="9" spans="1:60" ht="22.5" outlineLevel="1" x14ac:dyDescent="0.2">
      <c r="A9" s="235">
        <v>1</v>
      </c>
      <c r="B9" s="236" t="s">
        <v>104</v>
      </c>
      <c r="C9" s="246" t="s">
        <v>105</v>
      </c>
      <c r="D9" s="237" t="s">
        <v>106</v>
      </c>
      <c r="E9" s="238">
        <v>1542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1.8380000000000001E-2</v>
      </c>
      <c r="O9" s="238">
        <f>ROUND(E9*N9,2)</f>
        <v>28.34</v>
      </c>
      <c r="P9" s="238">
        <v>0</v>
      </c>
      <c r="Q9" s="238">
        <f>ROUND(E9*P9,2)</f>
        <v>0</v>
      </c>
      <c r="R9" s="240" t="s">
        <v>107</v>
      </c>
      <c r="S9" s="240" t="s">
        <v>108</v>
      </c>
      <c r="T9" s="241" t="s">
        <v>108</v>
      </c>
      <c r="U9" s="224">
        <v>0.13900000000000001</v>
      </c>
      <c r="V9" s="224">
        <f>ROUND(E9*U9,2)</f>
        <v>214.34</v>
      </c>
      <c r="W9" s="224"/>
      <c r="X9" s="224" t="s">
        <v>109</v>
      </c>
      <c r="Y9" s="224" t="s">
        <v>110</v>
      </c>
      <c r="Z9" s="214"/>
      <c r="AA9" s="214"/>
      <c r="AB9" s="214"/>
      <c r="AC9" s="214"/>
      <c r="AD9" s="214"/>
      <c r="AE9" s="214"/>
      <c r="AF9" s="214"/>
      <c r="AG9" s="214" t="s">
        <v>111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7" t="s">
        <v>112</v>
      </c>
      <c r="D10" s="242"/>
      <c r="E10" s="242"/>
      <c r="F10" s="242"/>
      <c r="G10" s="242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113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48" t="s">
        <v>114</v>
      </c>
      <c r="D11" s="243"/>
      <c r="E11" s="243"/>
      <c r="F11" s="243"/>
      <c r="G11" s="243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115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21"/>
      <c r="B12" s="222"/>
      <c r="C12" s="249" t="s">
        <v>116</v>
      </c>
      <c r="D12" s="225"/>
      <c r="E12" s="226">
        <v>1464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117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21"/>
      <c r="B13" s="222"/>
      <c r="C13" s="249" t="s">
        <v>118</v>
      </c>
      <c r="D13" s="225"/>
      <c r="E13" s="226">
        <v>78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117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35">
        <v>2</v>
      </c>
      <c r="B14" s="236" t="s">
        <v>119</v>
      </c>
      <c r="C14" s="246" t="s">
        <v>120</v>
      </c>
      <c r="D14" s="237" t="s">
        <v>106</v>
      </c>
      <c r="E14" s="238">
        <v>4626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38">
        <v>1.58E-3</v>
      </c>
      <c r="O14" s="238">
        <f>ROUND(E14*N14,2)</f>
        <v>7.31</v>
      </c>
      <c r="P14" s="238">
        <v>0</v>
      </c>
      <c r="Q14" s="238">
        <f>ROUND(E14*P14,2)</f>
        <v>0</v>
      </c>
      <c r="R14" s="240" t="s">
        <v>107</v>
      </c>
      <c r="S14" s="240" t="s">
        <v>108</v>
      </c>
      <c r="T14" s="241" t="s">
        <v>108</v>
      </c>
      <c r="U14" s="224">
        <v>7.0000000000000001E-3</v>
      </c>
      <c r="V14" s="224">
        <f>ROUND(E14*U14,2)</f>
        <v>32.380000000000003</v>
      </c>
      <c r="W14" s="224"/>
      <c r="X14" s="224" t="s">
        <v>109</v>
      </c>
      <c r="Y14" s="224" t="s">
        <v>110</v>
      </c>
      <c r="Z14" s="214"/>
      <c r="AA14" s="214"/>
      <c r="AB14" s="214"/>
      <c r="AC14" s="214"/>
      <c r="AD14" s="214"/>
      <c r="AE14" s="214"/>
      <c r="AF14" s="214"/>
      <c r="AG14" s="214" t="s">
        <v>111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47" t="s">
        <v>112</v>
      </c>
      <c r="D15" s="242"/>
      <c r="E15" s="242"/>
      <c r="F15" s="242"/>
      <c r="G15" s="242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113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49" t="s">
        <v>121</v>
      </c>
      <c r="D16" s="225"/>
      <c r="E16" s="226">
        <v>4626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117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35">
        <v>3</v>
      </c>
      <c r="B17" s="236" t="s">
        <v>122</v>
      </c>
      <c r="C17" s="246" t="s">
        <v>123</v>
      </c>
      <c r="D17" s="237" t="s">
        <v>106</v>
      </c>
      <c r="E17" s="238">
        <v>1542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40" t="s">
        <v>107</v>
      </c>
      <c r="S17" s="240" t="s">
        <v>108</v>
      </c>
      <c r="T17" s="241" t="s">
        <v>108</v>
      </c>
      <c r="U17" s="224">
        <v>9.9000000000000005E-2</v>
      </c>
      <c r="V17" s="224">
        <f>ROUND(E17*U17,2)</f>
        <v>152.66</v>
      </c>
      <c r="W17" s="224"/>
      <c r="X17" s="224" t="s">
        <v>109</v>
      </c>
      <c r="Y17" s="224" t="s">
        <v>110</v>
      </c>
      <c r="Z17" s="214"/>
      <c r="AA17" s="214"/>
      <c r="AB17" s="214"/>
      <c r="AC17" s="214"/>
      <c r="AD17" s="214"/>
      <c r="AE17" s="214"/>
      <c r="AF17" s="214"/>
      <c r="AG17" s="214" t="s">
        <v>111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49" t="s">
        <v>124</v>
      </c>
      <c r="D18" s="225"/>
      <c r="E18" s="226">
        <v>1542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117</v>
      </c>
      <c r="AH18" s="214">
        <v>5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5">
        <v>4</v>
      </c>
      <c r="B19" s="236" t="s">
        <v>125</v>
      </c>
      <c r="C19" s="246" t="s">
        <v>126</v>
      </c>
      <c r="D19" s="237" t="s">
        <v>106</v>
      </c>
      <c r="E19" s="238">
        <v>1542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40" t="s">
        <v>107</v>
      </c>
      <c r="S19" s="240" t="s">
        <v>108</v>
      </c>
      <c r="T19" s="241" t="s">
        <v>108</v>
      </c>
      <c r="U19" s="224">
        <v>3.0300000000000001E-2</v>
      </c>
      <c r="V19" s="224">
        <f>ROUND(E19*U19,2)</f>
        <v>46.72</v>
      </c>
      <c r="W19" s="224"/>
      <c r="X19" s="224" t="s">
        <v>109</v>
      </c>
      <c r="Y19" s="224" t="s">
        <v>110</v>
      </c>
      <c r="Z19" s="214"/>
      <c r="AA19" s="214"/>
      <c r="AB19" s="214"/>
      <c r="AC19" s="214"/>
      <c r="AD19" s="214"/>
      <c r="AE19" s="214"/>
      <c r="AF19" s="214"/>
      <c r="AG19" s="214" t="s">
        <v>111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49" t="s">
        <v>116</v>
      </c>
      <c r="D20" s="225"/>
      <c r="E20" s="226">
        <v>1464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117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3" x14ac:dyDescent="0.2">
      <c r="A21" s="221"/>
      <c r="B21" s="222"/>
      <c r="C21" s="249" t="s">
        <v>118</v>
      </c>
      <c r="D21" s="225"/>
      <c r="E21" s="226">
        <v>78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117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35">
        <v>5</v>
      </c>
      <c r="B22" s="236" t="s">
        <v>127</v>
      </c>
      <c r="C22" s="246" t="s">
        <v>128</v>
      </c>
      <c r="D22" s="237" t="s">
        <v>106</v>
      </c>
      <c r="E22" s="238">
        <v>4626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1.4999999999999999E-4</v>
      </c>
      <c r="O22" s="238">
        <f>ROUND(E22*N22,2)</f>
        <v>0.69</v>
      </c>
      <c r="P22" s="238">
        <v>0</v>
      </c>
      <c r="Q22" s="238">
        <f>ROUND(E22*P22,2)</f>
        <v>0</v>
      </c>
      <c r="R22" s="240" t="s">
        <v>107</v>
      </c>
      <c r="S22" s="240" t="s">
        <v>108</v>
      </c>
      <c r="T22" s="241" t="s">
        <v>108</v>
      </c>
      <c r="U22" s="224">
        <v>0</v>
      </c>
      <c r="V22" s="224">
        <f>ROUND(E22*U22,2)</f>
        <v>0</v>
      </c>
      <c r="W22" s="224"/>
      <c r="X22" s="224" t="s">
        <v>109</v>
      </c>
      <c r="Y22" s="224" t="s">
        <v>110</v>
      </c>
      <c r="Z22" s="214"/>
      <c r="AA22" s="214"/>
      <c r="AB22" s="214"/>
      <c r="AC22" s="214"/>
      <c r="AD22" s="214"/>
      <c r="AE22" s="214"/>
      <c r="AF22" s="214"/>
      <c r="AG22" s="214" t="s">
        <v>111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49" t="s">
        <v>129</v>
      </c>
      <c r="D23" s="225"/>
      <c r="E23" s="226">
        <v>4626</v>
      </c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117</v>
      </c>
      <c r="AH23" s="214">
        <v>5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5">
        <v>6</v>
      </c>
      <c r="B24" s="236" t="s">
        <v>130</v>
      </c>
      <c r="C24" s="246" t="s">
        <v>131</v>
      </c>
      <c r="D24" s="237" t="s">
        <v>106</v>
      </c>
      <c r="E24" s="238">
        <v>1542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40" t="s">
        <v>107</v>
      </c>
      <c r="S24" s="240" t="s">
        <v>108</v>
      </c>
      <c r="T24" s="241" t="s">
        <v>108</v>
      </c>
      <c r="U24" s="224">
        <v>1.7999999999999999E-2</v>
      </c>
      <c r="V24" s="224">
        <f>ROUND(E24*U24,2)</f>
        <v>27.76</v>
      </c>
      <c r="W24" s="224"/>
      <c r="X24" s="224" t="s">
        <v>109</v>
      </c>
      <c r="Y24" s="224" t="s">
        <v>110</v>
      </c>
      <c r="Z24" s="214"/>
      <c r="AA24" s="214"/>
      <c r="AB24" s="214"/>
      <c r="AC24" s="214"/>
      <c r="AD24" s="214"/>
      <c r="AE24" s="214"/>
      <c r="AF24" s="214"/>
      <c r="AG24" s="214" t="s">
        <v>111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21"/>
      <c r="B25" s="222"/>
      <c r="C25" s="249" t="s">
        <v>132</v>
      </c>
      <c r="D25" s="225"/>
      <c r="E25" s="226">
        <v>1542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117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28" t="s">
        <v>102</v>
      </c>
      <c r="B26" s="229" t="s">
        <v>71</v>
      </c>
      <c r="C26" s="245" t="s">
        <v>72</v>
      </c>
      <c r="D26" s="230"/>
      <c r="E26" s="231"/>
      <c r="F26" s="232"/>
      <c r="G26" s="232">
        <f>SUMIF(AG27:AG28,"&lt;&gt;NOR",G27:G28)</f>
        <v>0</v>
      </c>
      <c r="H26" s="232"/>
      <c r="I26" s="232">
        <f>SUM(I27:I28)</f>
        <v>0</v>
      </c>
      <c r="J26" s="232"/>
      <c r="K26" s="232">
        <f>SUM(K27:K28)</f>
        <v>0</v>
      </c>
      <c r="L26" s="232"/>
      <c r="M26" s="232">
        <f>SUM(M27:M28)</f>
        <v>0</v>
      </c>
      <c r="N26" s="231"/>
      <c r="O26" s="231">
        <f>SUM(O27:O28)</f>
        <v>0</v>
      </c>
      <c r="P26" s="231"/>
      <c r="Q26" s="231">
        <f>SUM(Q27:Q28)</f>
        <v>0</v>
      </c>
      <c r="R26" s="232"/>
      <c r="S26" s="232"/>
      <c r="T26" s="233"/>
      <c r="U26" s="227"/>
      <c r="V26" s="227">
        <f>SUM(V27:V28)</f>
        <v>11.16</v>
      </c>
      <c r="W26" s="227"/>
      <c r="X26" s="227"/>
      <c r="Y26" s="227"/>
      <c r="AG26" t="s">
        <v>103</v>
      </c>
    </row>
    <row r="27" spans="1:60" outlineLevel="1" x14ac:dyDescent="0.2">
      <c r="A27" s="235">
        <v>7</v>
      </c>
      <c r="B27" s="236" t="s">
        <v>133</v>
      </c>
      <c r="C27" s="246" t="s">
        <v>134</v>
      </c>
      <c r="D27" s="237" t="s">
        <v>135</v>
      </c>
      <c r="E27" s="238">
        <v>36.344940000000001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 t="s">
        <v>136</v>
      </c>
      <c r="S27" s="240" t="s">
        <v>108</v>
      </c>
      <c r="T27" s="241" t="s">
        <v>108</v>
      </c>
      <c r="U27" s="224">
        <v>0.307</v>
      </c>
      <c r="V27" s="224">
        <f>ROUND(E27*U27,2)</f>
        <v>11.16</v>
      </c>
      <c r="W27" s="224"/>
      <c r="X27" s="224" t="s">
        <v>137</v>
      </c>
      <c r="Y27" s="224" t="s">
        <v>110</v>
      </c>
      <c r="Z27" s="214"/>
      <c r="AA27" s="214"/>
      <c r="AB27" s="214"/>
      <c r="AC27" s="214"/>
      <c r="AD27" s="214"/>
      <c r="AE27" s="214"/>
      <c r="AF27" s="214"/>
      <c r="AG27" s="214" t="s">
        <v>138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2" x14ac:dyDescent="0.2">
      <c r="A28" s="221"/>
      <c r="B28" s="222"/>
      <c r="C28" s="247" t="s">
        <v>139</v>
      </c>
      <c r="D28" s="242"/>
      <c r="E28" s="242"/>
      <c r="F28" s="242"/>
      <c r="G28" s="242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113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44" t="str">
        <f>C28</f>
        <v>přesun hmot pro budovy občanské výstavby (JKSO 801), budovy pro bydlení (JKSO 803) budovy pro výrobu a služby (JKSO 812) s nosnou svislou konstrukcí zděnou z cihel nebo tvárnic nebo kovovou</v>
      </c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3"/>
      <c r="B29" s="4"/>
      <c r="C29" s="250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12</v>
      </c>
      <c r="AF29">
        <v>21</v>
      </c>
      <c r="AG29" t="s">
        <v>88</v>
      </c>
    </row>
    <row r="30" spans="1:60" x14ac:dyDescent="0.2">
      <c r="A30" s="217"/>
      <c r="B30" s="218" t="s">
        <v>29</v>
      </c>
      <c r="C30" s="251"/>
      <c r="D30" s="219"/>
      <c r="E30" s="220"/>
      <c r="F30" s="220"/>
      <c r="G30" s="234">
        <f>G8+G26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140</v>
      </c>
    </row>
    <row r="31" spans="1:60" x14ac:dyDescent="0.2">
      <c r="C31" s="252"/>
      <c r="D31" s="10"/>
      <c r="AG31" t="s">
        <v>141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kxH9KwMMVEWUOcxDmLRt0BlLJxIAVuzpGwQZ0eSXtrGdIg7t8mw5oNKxQkwByioNvmakCIo/10hGzuWvCVloQ==" saltValue="LX9t+JgtOUaFLgrf/RdF1A==" spinCount="100000" sheet="1" formatRows="0"/>
  <mergeCells count="8">
    <mergeCell ref="C15:G15"/>
    <mergeCell ref="C28:G2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D2 Pol'!Názvy_tisku</vt:lpstr>
      <vt:lpstr>oadresa</vt:lpstr>
      <vt:lpstr>Stavba!Objednatel</vt:lpstr>
      <vt:lpstr>Stavba!Objekt</vt:lpstr>
      <vt:lpstr>'SO 01 D2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Stehlík</dc:creator>
  <cp:lastModifiedBy>Marek Stehlík</cp:lastModifiedBy>
  <cp:lastPrinted>2019-03-19T12:27:02Z</cp:lastPrinted>
  <dcterms:created xsi:type="dcterms:W3CDTF">2009-04-08T07:15:50Z</dcterms:created>
  <dcterms:modified xsi:type="dcterms:W3CDTF">2025-03-20T16:04:17Z</dcterms:modified>
</cp:coreProperties>
</file>